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638" activeTab="0"/>
  </bookViews>
  <sheets>
    <sheet name="Лицевой счет дома" sheetId="1" r:id="rId1"/>
    <sheet name="Текущий ремонт" sheetId="2" r:id="rId2"/>
    <sheet name="Содержание жилья" sheetId="3" r:id="rId3"/>
  </sheets>
  <definedNames/>
  <calcPr fullCalcOnLoad="1"/>
</workbook>
</file>

<file path=xl/sharedStrings.xml><?xml version="1.0" encoding="utf-8"?>
<sst xmlns="http://schemas.openxmlformats.org/spreadsheetml/2006/main" count="346" uniqueCount="99">
  <si>
    <t>ИНФОРМАЦИЯ О НАЧИСЛЕННЫХ, СОБРАННЫХ И ИЗРАСХОДОВАННЫХ СРЕДСТВАХ  на 31.12.2019 г</t>
  </si>
  <si>
    <t>№ п/п</t>
  </si>
  <si>
    <t>Адрес</t>
  </si>
  <si>
    <t>Услуга</t>
  </si>
  <si>
    <t>Задолж-ть на 01.01.2019 г</t>
  </si>
  <si>
    <t>остаток средств на 01.01.2019 г.</t>
  </si>
  <si>
    <t>Начислено</t>
  </si>
  <si>
    <t>Оплачено</t>
  </si>
  <si>
    <t>Израсходовано</t>
  </si>
  <si>
    <t>Остаток на 31.12.2019 г</t>
  </si>
  <si>
    <t>Задолженность на 31.12.2019 г</t>
  </si>
  <si>
    <t>Дата заключения договора</t>
  </si>
  <si>
    <t>Улица</t>
  </si>
  <si>
    <t>Дом</t>
  </si>
  <si>
    <t>Циолковского</t>
  </si>
  <si>
    <t>30\3</t>
  </si>
  <si>
    <t>01.06.2015 г.</t>
  </si>
  <si>
    <t>ИТОГО ПО ДОМУ</t>
  </si>
  <si>
    <t>январь 2019г.</t>
  </si>
  <si>
    <t>Вид работ</t>
  </si>
  <si>
    <t>Место проведения работ</t>
  </si>
  <si>
    <t>Сумма</t>
  </si>
  <si>
    <t>установка радиатора биметаллического (6 секций)</t>
  </si>
  <si>
    <t>Циолковского, 30/3</t>
  </si>
  <si>
    <t>кв.74 ЦО п/п</t>
  </si>
  <si>
    <t>ИТОГО</t>
  </si>
  <si>
    <t>февраль 2019г.</t>
  </si>
  <si>
    <t>ремонт электроосвещения в жилом доме</t>
  </si>
  <si>
    <t>1-й подъезд 2-й этаж</t>
  </si>
  <si>
    <t>проверка   технического состояния вентиляционных и дымовых каналов</t>
  </si>
  <si>
    <t>кв.5,58,50,54,49,52,53,56,59,4,5,6,11,12,17,28,34,38,39,41</t>
  </si>
  <si>
    <t>Март 2019</t>
  </si>
  <si>
    <t>кв.69,33,27,21,19,25,40,63,64,70,71,72</t>
  </si>
  <si>
    <t xml:space="preserve">смена эл.счетчика на квартиру </t>
  </si>
  <si>
    <t>кв.5</t>
  </si>
  <si>
    <t>АПРЕЛЬ 2019 г.</t>
  </si>
  <si>
    <t xml:space="preserve">проверка   технического состояния вентиляционных и дымовых каналов. </t>
  </si>
  <si>
    <t>кв.1,2,7,10,13,15,20,24,44,55,57,  62,68,73</t>
  </si>
  <si>
    <t>кв.75</t>
  </si>
  <si>
    <t>май 2019г.</t>
  </si>
  <si>
    <t>Июнь 2019г.</t>
  </si>
  <si>
    <t>ремонт площади в подъезде (после пожара) в ж/д (стен потолков)</t>
  </si>
  <si>
    <t>(1-й подъезд)2-й этаж</t>
  </si>
  <si>
    <t xml:space="preserve">ремонт мягкой кровли отдельными местами в жилом доме </t>
  </si>
  <si>
    <t xml:space="preserve">возле ливневки </t>
  </si>
  <si>
    <t xml:space="preserve">Ремонт освещение в МОП , установка фотореле на светильники придомового освещения под.№2-5,замена ламп под козырьком эт.4-5-й 2-й подъезд </t>
  </si>
  <si>
    <t>Июль 2019</t>
  </si>
  <si>
    <t>август 2019г.</t>
  </si>
  <si>
    <t>Сентябрь 2019г.</t>
  </si>
  <si>
    <t>гидравлические испытания внутридомовой системы ЦО ж/д</t>
  </si>
  <si>
    <t>ремонт электроосвещения (смена ламп светодиодных)</t>
  </si>
  <si>
    <t>1-й подъезд 3-й этаж,2-й подъезд 2 и 4-й этаж, 3-й подъезд 1 и 5-й этаж, 4-й подъезд 1,3,4 этажи и при входе</t>
  </si>
  <si>
    <t>октябрь 2019г.</t>
  </si>
  <si>
    <t>кв.2,6,10,13,17,19,20,21,25,27,28,30,32,38,45,50,59,60,64,70,72,74</t>
  </si>
  <si>
    <t>кв.4,11,24,33,39,40,41,42,49,51, 54,55,61,62,63,66,69,71</t>
  </si>
  <si>
    <t>ноябрь 2019г.</t>
  </si>
  <si>
    <t>Монтаж сеток металлических на продухи крыши (17шт)</t>
  </si>
  <si>
    <t xml:space="preserve">изготовление и установка чистилок для обуви </t>
  </si>
  <si>
    <t>декабрь 2019г.</t>
  </si>
  <si>
    <t>Работы по аварийному ремонту общего имущества МКД с января по декабрь  2019г.</t>
  </si>
  <si>
    <t xml:space="preserve">Прошу снять с лиц.счета по статье т-р за март 2019г. Смена эл.счетчика на квартиру </t>
  </si>
  <si>
    <t>ВСЕГО</t>
  </si>
  <si>
    <t>очистка придомовой территории от снега</t>
  </si>
  <si>
    <t>очистка кровли от снега на жилом доме</t>
  </si>
  <si>
    <t>Т/О УУТЭ</t>
  </si>
  <si>
    <t>ЦО И ГВС</t>
  </si>
  <si>
    <t>ФЕВРАЛЬ 2019Г.</t>
  </si>
  <si>
    <t>Планово-предупредительный ремонт ЩР и ВРУ</t>
  </si>
  <si>
    <t>ремонт электроосвещения (смена лампы) жилого дома</t>
  </si>
  <si>
    <t>1-й подъезд 1-й этаж, 3-й подъезд 1,5-й этаж</t>
  </si>
  <si>
    <t>ремонт электроосвещения смена ламп</t>
  </si>
  <si>
    <t>1-й подъезд 2-й этаж, тамбур</t>
  </si>
  <si>
    <t>1-й подъезд 4-й этаж</t>
  </si>
  <si>
    <t>апрель 2019г.</t>
  </si>
  <si>
    <t>ремонт электроосвещения (смена лампы) МОП жилого дома</t>
  </si>
  <si>
    <t>3-й подъезд 4-й этаж</t>
  </si>
  <si>
    <t>проверка электросчетчиков</t>
  </si>
  <si>
    <t>кв.1-75</t>
  </si>
  <si>
    <t>благоустройство придомовой территории (окраска деревьев и бордюров известковым раствором)</t>
  </si>
  <si>
    <t>закрытие отопительного периода</t>
  </si>
  <si>
    <t>слив воды из системы</t>
  </si>
  <si>
    <t>благоустройство придомовой территории (ремонт и окраска лавочек, МАФ)</t>
  </si>
  <si>
    <t>июнь 2019г.</t>
  </si>
  <si>
    <t>покос придомовой территории</t>
  </si>
  <si>
    <t>1-й подъезд ,тамбур 4-й этаж 3-й подъезд ,3-й этаж</t>
  </si>
  <si>
    <t>Июль 2019г.</t>
  </si>
  <si>
    <t>техническое обслуживание УУТЭ</t>
  </si>
  <si>
    <t>Август 2019г.</t>
  </si>
  <si>
    <t xml:space="preserve">ремонт электроосвещения (смена ламп светодиодных) </t>
  </si>
  <si>
    <t>2-й подъезд,2 и 3-й этаж</t>
  </si>
  <si>
    <t>4-й подъезд,4-й этаж</t>
  </si>
  <si>
    <t>2-й подъезд</t>
  </si>
  <si>
    <t>5-й подъезд 2,5-й этажи</t>
  </si>
  <si>
    <t>1,2-й подъезд,2,3 и 4-й этаж</t>
  </si>
  <si>
    <t>обходы и осмотры подвала и инженерных коммуникаций (устранение непрогрева системы ЦО)</t>
  </si>
  <si>
    <t>подготовка к запуску системы ЦО в ж/д(установка дроссельной диафрагмы)</t>
  </si>
  <si>
    <t>4-й подъезд,3-й этаж</t>
  </si>
  <si>
    <t>обходы и осмотры инженерных коммуникаций (устранение непрогрева системы ЦО) в ж/д</t>
  </si>
  <si>
    <t>кв.71,10,1,4,7,13,65,68,74,77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</si>
</sst>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dd/mm/yy"/>
  </numFmts>
  <fonts count="48">
    <font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b/>
      <i/>
      <sz val="11"/>
      <color indexed="8"/>
      <name val="Arial"/>
      <family val="2"/>
    </font>
    <font>
      <b/>
      <i/>
      <sz val="11"/>
      <color indexed="10"/>
      <name val="Arial"/>
      <family val="2"/>
    </font>
    <font>
      <b/>
      <sz val="14"/>
      <color indexed="8"/>
      <name val="Arial"/>
      <family val="2"/>
    </font>
    <font>
      <b/>
      <i/>
      <sz val="11"/>
      <color indexed="63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7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2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4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3" fillId="34" borderId="10" xfId="0" applyFont="1" applyFill="1" applyBorder="1" applyAlignment="1">
      <alignment horizontal="center"/>
    </xf>
    <xf numFmtId="164" fontId="3" fillId="34" borderId="10" xfId="0" applyNumberFormat="1" applyFont="1" applyFill="1" applyBorder="1" applyAlignment="1">
      <alignment horizontal="center"/>
    </xf>
    <xf numFmtId="0" fontId="5" fillId="34" borderId="10" xfId="0" applyFont="1" applyFill="1" applyBorder="1" applyAlignment="1">
      <alignment horizontal="center"/>
    </xf>
    <xf numFmtId="0" fontId="6" fillId="35" borderId="10" xfId="0" applyNumberFormat="1" applyFont="1" applyFill="1" applyBorder="1" applyAlignment="1">
      <alignment horizontal="center" wrapText="1"/>
    </xf>
    <xf numFmtId="0" fontId="7" fillId="35" borderId="10" xfId="0" applyNumberFormat="1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justify"/>
    </xf>
    <xf numFmtId="0" fontId="9" fillId="35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0" fillId="0" borderId="0" xfId="0" applyFill="1" applyAlignment="1">
      <alignment/>
    </xf>
    <xf numFmtId="49" fontId="0" fillId="0" borderId="0" xfId="0" applyNumberFormat="1" applyAlignment="1">
      <alignment/>
    </xf>
    <xf numFmtId="0" fontId="10" fillId="0" borderId="10" xfId="0" applyFont="1" applyBorder="1" applyAlignment="1">
      <alignment horizontal="justify"/>
    </xf>
    <xf numFmtId="0" fontId="9" fillId="36" borderId="10" xfId="0" applyFont="1" applyFill="1" applyBorder="1" applyAlignment="1">
      <alignment horizontal="center"/>
    </xf>
    <xf numFmtId="0" fontId="10" fillId="0" borderId="10" xfId="0" applyNumberFormat="1" applyFont="1" applyBorder="1" applyAlignment="1">
      <alignment horizontal="center" wrapText="1"/>
    </xf>
    <xf numFmtId="0" fontId="10" fillId="0" borderId="10" xfId="0" applyNumberFormat="1" applyFont="1" applyBorder="1" applyAlignment="1">
      <alignment horizontal="center"/>
    </xf>
    <xf numFmtId="0" fontId="10" fillId="0" borderId="10" xfId="0" applyNumberFormat="1" applyFont="1" applyBorder="1" applyAlignment="1">
      <alignment horizontal="justify"/>
    </xf>
    <xf numFmtId="0" fontId="10" fillId="0" borderId="10" xfId="0" applyFont="1" applyBorder="1" applyAlignment="1">
      <alignment horizontal="center" wrapText="1"/>
    </xf>
    <xf numFmtId="0" fontId="9" fillId="0" borderId="0" xfId="0" applyFont="1" applyFill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10" xfId="0" applyFont="1" applyBorder="1" applyAlignment="1">
      <alignment horizontal="justify"/>
    </xf>
    <xf numFmtId="0" fontId="9" fillId="35" borderId="0" xfId="0" applyFont="1" applyFill="1" applyAlignment="1">
      <alignment horizontal="center"/>
    </xf>
    <xf numFmtId="0" fontId="0" fillId="0" borderId="0" xfId="0" applyAlignment="1">
      <alignment horizontal="center" wrapText="1"/>
    </xf>
    <xf numFmtId="0" fontId="7" fillId="35" borderId="10" xfId="0" applyNumberFormat="1" applyFont="1" applyFill="1" applyBorder="1" applyAlignment="1">
      <alignment horizontal="center" wrapText="1"/>
    </xf>
    <xf numFmtId="0" fontId="9" fillId="35" borderId="10" xfId="0" applyFont="1" applyFill="1" applyBorder="1" applyAlignment="1">
      <alignment horizont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wrapText="1"/>
    </xf>
    <xf numFmtId="0" fontId="0" fillId="37" borderId="0" xfId="0" applyFill="1" applyAlignment="1">
      <alignment/>
    </xf>
    <xf numFmtId="0" fontId="8" fillId="0" borderId="10" xfId="0" applyNumberFormat="1" applyFont="1" applyBorder="1" applyAlignment="1">
      <alignment horizontal="center" wrapText="1"/>
    </xf>
    <xf numFmtId="0" fontId="13" fillId="0" borderId="10" xfId="0" applyFont="1" applyBorder="1" applyAlignment="1">
      <alignment horizontal="center"/>
    </xf>
    <xf numFmtId="0" fontId="11" fillId="0" borderId="10" xfId="0" applyFont="1" applyBorder="1" applyAlignment="1">
      <alignment horizontal="center" wrapText="1"/>
    </xf>
    <xf numFmtId="0" fontId="11" fillId="0" borderId="10" xfId="0" applyNumberFormat="1" applyFont="1" applyBorder="1" applyAlignment="1">
      <alignment horizontal="center" wrapText="1"/>
    </xf>
    <xf numFmtId="0" fontId="11" fillId="0" borderId="10" xfId="0" applyNumberFormat="1" applyFont="1" applyBorder="1" applyAlignment="1">
      <alignment horizontal="center"/>
    </xf>
    <xf numFmtId="0" fontId="9" fillId="35" borderId="0" xfId="0" applyFont="1" applyFill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wrapText="1"/>
    </xf>
    <xf numFmtId="0" fontId="3" fillId="34" borderId="10" xfId="0" applyFont="1" applyFill="1" applyBorder="1" applyAlignment="1">
      <alignment/>
    </xf>
    <xf numFmtId="0" fontId="1" fillId="37" borderId="0" xfId="0" applyFont="1" applyFill="1" applyBorder="1" applyAlignment="1">
      <alignment horizontal="center"/>
    </xf>
    <xf numFmtId="49" fontId="1" fillId="37" borderId="0" xfId="0" applyNumberFormat="1" applyFont="1" applyFill="1" applyBorder="1" applyAlignment="1">
      <alignment horizontal="center"/>
    </xf>
    <xf numFmtId="49" fontId="1" fillId="37" borderId="0" xfId="0" applyNumberFormat="1" applyFont="1" applyFill="1" applyBorder="1" applyAlignment="1">
      <alignment horizontal="center" wrapText="1"/>
    </xf>
    <xf numFmtId="0" fontId="12" fillId="37" borderId="10" xfId="0" applyNumberFormat="1" applyFont="1" applyFill="1" applyBorder="1" applyAlignment="1">
      <alignment horizontal="center" wrapText="1"/>
    </xf>
    <xf numFmtId="49" fontId="12" fillId="37" borderId="10" xfId="0" applyNumberFormat="1" applyFont="1" applyFill="1" applyBorder="1" applyAlignment="1">
      <alignment horizontal="center"/>
    </xf>
    <xf numFmtId="0" fontId="12" fillId="37" borderId="10" xfId="0" applyNumberFormat="1" applyFont="1" applyFill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D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00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1C1C1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"/>
  <sheetViews>
    <sheetView tabSelected="1" zoomScale="80" zoomScaleNormal="80" zoomScalePageLayoutView="0" workbookViewId="0" topLeftCell="A5">
      <selection activeCell="E6" sqref="E6:K6"/>
    </sheetView>
  </sheetViews>
  <sheetFormatPr defaultColWidth="11.57421875" defaultRowHeight="12.75"/>
  <cols>
    <col min="1" max="1" width="7.57421875" style="0" customWidth="1"/>
    <col min="2" max="2" width="23.28125" style="0" customWidth="1"/>
    <col min="3" max="3" width="11.57421875" style="0" customWidth="1"/>
    <col min="4" max="4" width="34.57421875" style="0" customWidth="1"/>
    <col min="5" max="5" width="18.140625" style="0" customWidth="1"/>
    <col min="6" max="6" width="16.57421875" style="0" customWidth="1"/>
    <col min="7" max="7" width="18.421875" style="0" customWidth="1"/>
    <col min="8" max="8" width="13.140625" style="0" customWidth="1"/>
    <col min="9" max="9" width="21.00390625" style="0" customWidth="1"/>
    <col min="10" max="10" width="16.00390625" style="0" customWidth="1"/>
    <col min="11" max="11" width="21.00390625" style="0" customWidth="1"/>
    <col min="12" max="12" width="16.28125" style="0" customWidth="1"/>
  </cols>
  <sheetData>
    <row r="1" spans="1:12" ht="18">
      <c r="A1" s="40" t="s">
        <v>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</row>
    <row r="2" spans="1:12" ht="15.75">
      <c r="A2" s="1"/>
      <c r="B2" s="2"/>
      <c r="C2" s="1"/>
      <c r="D2" s="1"/>
      <c r="E2" s="1"/>
      <c r="F2" s="1"/>
      <c r="G2" s="1"/>
      <c r="H2" s="1"/>
      <c r="I2" s="1"/>
      <c r="J2" s="1"/>
      <c r="K2" s="1"/>
      <c r="L2" s="3"/>
    </row>
    <row r="3" spans="1:12" ht="12.75" customHeight="1">
      <c r="A3" s="41" t="s">
        <v>1</v>
      </c>
      <c r="B3" s="42" t="s">
        <v>2</v>
      </c>
      <c r="C3" s="42"/>
      <c r="D3" s="43" t="s">
        <v>3</v>
      </c>
      <c r="E3" s="44" t="s">
        <v>4</v>
      </c>
      <c r="F3" s="44" t="s">
        <v>5</v>
      </c>
      <c r="G3" s="43" t="s">
        <v>6</v>
      </c>
      <c r="H3" s="43" t="s">
        <v>7</v>
      </c>
      <c r="I3" s="43" t="s">
        <v>8</v>
      </c>
      <c r="J3" s="44" t="s">
        <v>9</v>
      </c>
      <c r="K3" s="44" t="s">
        <v>10</v>
      </c>
      <c r="L3" s="44" t="s">
        <v>11</v>
      </c>
    </row>
    <row r="4" spans="1:12" ht="29.25" customHeight="1">
      <c r="A4" s="41"/>
      <c r="B4" s="4" t="s">
        <v>12</v>
      </c>
      <c r="C4" s="4" t="s">
        <v>13</v>
      </c>
      <c r="D4" s="43"/>
      <c r="E4" s="43"/>
      <c r="F4" s="44"/>
      <c r="G4" s="43"/>
      <c r="H4" s="43"/>
      <c r="I4" s="43"/>
      <c r="J4" s="43"/>
      <c r="K4" s="43"/>
      <c r="L4" s="44"/>
    </row>
    <row r="5" spans="1:12" ht="15.75">
      <c r="A5" s="5"/>
      <c r="B5" s="6" t="s">
        <v>14</v>
      </c>
      <c r="C5" s="7" t="s">
        <v>15</v>
      </c>
      <c r="D5" s="5"/>
      <c r="E5" s="5"/>
      <c r="F5" s="5"/>
      <c r="G5" s="5"/>
      <c r="H5" s="5"/>
      <c r="I5" s="5"/>
      <c r="J5" s="5"/>
      <c r="K5" s="5"/>
      <c r="L5" s="8" t="s">
        <v>16</v>
      </c>
    </row>
    <row r="6" spans="1:12" ht="15.75">
      <c r="A6" s="5"/>
      <c r="B6" s="45" t="s">
        <v>17</v>
      </c>
      <c r="C6" s="45"/>
      <c r="D6" s="45"/>
      <c r="E6">
        <v>219949.849</v>
      </c>
      <c r="F6">
        <v>-618059.31</v>
      </c>
      <c r="G6">
        <v>1908008.18</v>
      </c>
      <c r="H6">
        <v>1827772.4</v>
      </c>
      <c r="I6">
        <v>1881249.86</v>
      </c>
      <c r="J6">
        <v>-671536.73</v>
      </c>
      <c r="K6">
        <v>300185.589</v>
      </c>
      <c r="L6" s="5"/>
    </row>
  </sheetData>
  <sheetProtection selectLockedCells="1" selectUnlockedCells="1"/>
  <mergeCells count="13">
    <mergeCell ref="K3:K4"/>
    <mergeCell ref="L3:L4"/>
    <mergeCell ref="B6:D6"/>
    <mergeCell ref="A1:L1"/>
    <mergeCell ref="A3:A4"/>
    <mergeCell ref="B3:C3"/>
    <mergeCell ref="D3:D4"/>
    <mergeCell ref="E3:E4"/>
    <mergeCell ref="F3:F4"/>
    <mergeCell ref="G3:G4"/>
    <mergeCell ref="H3:H4"/>
    <mergeCell ref="I3:I4"/>
    <mergeCell ref="J3:J4"/>
  </mergeCells>
  <printOptions/>
  <pageMargins left="0.19652777777777777" right="0.19652777777777777" top="0.4618055555555556" bottom="0.4618055555555556" header="0.19652777777777777" footer="0.19652777777777777"/>
  <pageSetup firstPageNumber="1" useFirstPageNumber="1" fitToHeight="1" fitToWidth="1" horizontalDpi="300" verticalDpi="300" orientation="landscape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91"/>
  <sheetViews>
    <sheetView zoomScale="80" zoomScaleNormal="80" zoomScalePageLayoutView="0" workbookViewId="0" topLeftCell="A67">
      <selection activeCell="E84" sqref="E84"/>
    </sheetView>
  </sheetViews>
  <sheetFormatPr defaultColWidth="11.57421875" defaultRowHeight="12.75"/>
  <cols>
    <col min="1" max="1" width="8.7109375" style="0" customWidth="1"/>
    <col min="2" max="2" width="48.7109375" style="0" customWidth="1"/>
    <col min="3" max="3" width="26.140625" style="0" customWidth="1"/>
    <col min="4" max="4" width="34.7109375" style="0" customWidth="1"/>
    <col min="5" max="5" width="20.00390625" style="0" customWidth="1"/>
  </cols>
  <sheetData>
    <row r="1" spans="1:5" ht="18" customHeight="1">
      <c r="A1" s="46" t="s">
        <v>18</v>
      </c>
      <c r="B1" s="46"/>
      <c r="C1" s="46"/>
      <c r="D1" s="46"/>
      <c r="E1" s="46"/>
    </row>
    <row r="2" spans="1:5" ht="15.75">
      <c r="A2" s="9" t="s">
        <v>1</v>
      </c>
      <c r="B2" s="10" t="s">
        <v>19</v>
      </c>
      <c r="C2" s="10" t="s">
        <v>2</v>
      </c>
      <c r="D2" s="10" t="s">
        <v>20</v>
      </c>
      <c r="E2" s="10" t="s">
        <v>21</v>
      </c>
    </row>
    <row r="3" spans="1:5" ht="30.75" customHeight="1">
      <c r="A3" s="11">
        <v>1</v>
      </c>
      <c r="B3" s="12" t="s">
        <v>22</v>
      </c>
      <c r="C3" s="11" t="s">
        <v>23</v>
      </c>
      <c r="D3" s="11" t="s">
        <v>24</v>
      </c>
      <c r="E3" s="11">
        <f>4087.62</f>
        <v>4087.62</v>
      </c>
    </row>
    <row r="4" spans="1:5" ht="17.25" customHeight="1">
      <c r="A4" s="11">
        <v>2</v>
      </c>
      <c r="B4" s="11"/>
      <c r="C4" s="11"/>
      <c r="D4" s="11"/>
      <c r="E4" s="11"/>
    </row>
    <row r="5" spans="1:5" ht="14.25">
      <c r="A5" s="11">
        <v>3</v>
      </c>
      <c r="B5" s="13"/>
      <c r="C5" s="11"/>
      <c r="D5" s="11"/>
      <c r="E5" s="11"/>
    </row>
    <row r="6" spans="1:5" ht="15">
      <c r="A6" s="14"/>
      <c r="B6" s="14" t="s">
        <v>25</v>
      </c>
      <c r="C6" s="14"/>
      <c r="D6" s="14"/>
      <c r="E6" s="14">
        <f>E3+E4+E5</f>
        <v>4087.62</v>
      </c>
    </row>
    <row r="7" spans="1:5" s="16" customFormat="1" ht="15">
      <c r="A7" s="15"/>
      <c r="B7" s="15"/>
      <c r="C7" s="15"/>
      <c r="D7" s="15"/>
      <c r="E7" s="15"/>
    </row>
    <row r="8" spans="1:5" s="17" customFormat="1" ht="17.25" customHeight="1">
      <c r="A8" s="47" t="s">
        <v>26</v>
      </c>
      <c r="B8" s="47"/>
      <c r="C8" s="47"/>
      <c r="D8" s="47"/>
      <c r="E8" s="47"/>
    </row>
    <row r="9" spans="1:5" ht="15.75">
      <c r="A9" s="9" t="s">
        <v>1</v>
      </c>
      <c r="B9" s="10" t="s">
        <v>19</v>
      </c>
      <c r="C9" s="10" t="s">
        <v>2</v>
      </c>
      <c r="D9" s="10" t="s">
        <v>20</v>
      </c>
      <c r="E9" s="10" t="s">
        <v>21</v>
      </c>
    </row>
    <row r="10" spans="1:5" ht="17.25" customHeight="1">
      <c r="A10" s="11">
        <v>1</v>
      </c>
      <c r="B10" s="11" t="s">
        <v>27</v>
      </c>
      <c r="C10" s="11" t="s">
        <v>23</v>
      </c>
      <c r="D10" s="11" t="s">
        <v>28</v>
      </c>
      <c r="E10" s="11">
        <f>16596.92</f>
        <v>16596.92</v>
      </c>
    </row>
    <row r="11" spans="1:5" ht="36" customHeight="1">
      <c r="A11" s="11">
        <v>2</v>
      </c>
      <c r="B11" s="18" t="s">
        <v>29</v>
      </c>
      <c r="C11" s="11" t="s">
        <v>23</v>
      </c>
      <c r="D11" s="12" t="s">
        <v>30</v>
      </c>
      <c r="E11" s="11">
        <f>5574.4</f>
        <v>5574.4</v>
      </c>
    </row>
    <row r="12" spans="1:5" ht="15">
      <c r="A12" s="14"/>
      <c r="B12" s="14" t="s">
        <v>25</v>
      </c>
      <c r="C12" s="14"/>
      <c r="D12" s="14"/>
      <c r="E12" s="14">
        <f>E10+E11</f>
        <v>22171.32</v>
      </c>
    </row>
    <row r="13" spans="1:5" ht="15">
      <c r="A13" s="19"/>
      <c r="B13" s="19"/>
      <c r="C13" s="19"/>
      <c r="D13" s="19"/>
      <c r="E13" s="19"/>
    </row>
    <row r="14" spans="1:5" ht="18">
      <c r="A14" s="47" t="s">
        <v>31</v>
      </c>
      <c r="B14" s="47"/>
      <c r="C14" s="47"/>
      <c r="D14" s="47"/>
      <c r="E14" s="47"/>
    </row>
    <row r="15" spans="1:5" ht="15.75">
      <c r="A15" s="9" t="s">
        <v>1</v>
      </c>
      <c r="B15" s="10" t="s">
        <v>19</v>
      </c>
      <c r="C15" s="10" t="s">
        <v>2</v>
      </c>
      <c r="D15" s="10" t="s">
        <v>20</v>
      </c>
      <c r="E15" s="10" t="s">
        <v>21</v>
      </c>
    </row>
    <row r="16" spans="1:5" ht="28.5">
      <c r="A16" s="11">
        <v>1</v>
      </c>
      <c r="B16" s="20" t="s">
        <v>29</v>
      </c>
      <c r="C16" s="20" t="s">
        <v>23</v>
      </c>
      <c r="D16" s="20" t="s">
        <v>32</v>
      </c>
      <c r="E16" s="21">
        <f>3910.4</f>
        <v>3910.4</v>
      </c>
    </row>
    <row r="17" spans="1:5" ht="14.25">
      <c r="A17" s="11">
        <v>2</v>
      </c>
      <c r="B17" s="11" t="s">
        <v>33</v>
      </c>
      <c r="C17" s="11" t="s">
        <v>23</v>
      </c>
      <c r="D17" s="11" t="s">
        <v>34</v>
      </c>
      <c r="E17" s="11">
        <v>2020.11</v>
      </c>
    </row>
    <row r="18" spans="1:5" ht="15">
      <c r="A18" s="14"/>
      <c r="B18" s="14" t="s">
        <v>25</v>
      </c>
      <c r="C18" s="14"/>
      <c r="D18" s="14"/>
      <c r="E18" s="14">
        <f>E16+E17</f>
        <v>5930.51</v>
      </c>
    </row>
    <row r="19" spans="1:5" ht="15">
      <c r="A19" s="19"/>
      <c r="B19" s="19"/>
      <c r="C19" s="19"/>
      <c r="D19" s="19"/>
      <c r="E19" s="19"/>
    </row>
    <row r="20" spans="1:5" ht="18">
      <c r="A20" s="47" t="s">
        <v>35</v>
      </c>
      <c r="B20" s="47"/>
      <c r="C20" s="47"/>
      <c r="D20" s="47"/>
      <c r="E20" s="47"/>
    </row>
    <row r="21" spans="1:5" ht="15.75">
      <c r="A21" s="9" t="s">
        <v>1</v>
      </c>
      <c r="B21" s="10" t="s">
        <v>19</v>
      </c>
      <c r="C21" s="10" t="s">
        <v>2</v>
      </c>
      <c r="D21" s="10" t="s">
        <v>20</v>
      </c>
      <c r="E21" s="10" t="s">
        <v>21</v>
      </c>
    </row>
    <row r="22" spans="1:5" ht="28.5">
      <c r="A22" s="11">
        <v>1</v>
      </c>
      <c r="B22" s="12" t="s">
        <v>36</v>
      </c>
      <c r="C22" s="11" t="s">
        <v>23</v>
      </c>
      <c r="D22" s="12" t="s">
        <v>37</v>
      </c>
      <c r="E22" s="11">
        <v>2854.8</v>
      </c>
    </row>
    <row r="23" spans="1:5" ht="28.5">
      <c r="A23" s="11">
        <v>2</v>
      </c>
      <c r="B23" s="13" t="s">
        <v>36</v>
      </c>
      <c r="C23" s="11" t="s">
        <v>23</v>
      </c>
      <c r="D23" s="11" t="s">
        <v>38</v>
      </c>
      <c r="E23" s="11">
        <v>759.2</v>
      </c>
    </row>
    <row r="24" spans="1:5" ht="15">
      <c r="A24" s="14"/>
      <c r="B24" s="14" t="s">
        <v>25</v>
      </c>
      <c r="C24" s="14"/>
      <c r="D24" s="14"/>
      <c r="E24" s="14">
        <f>E22+E23</f>
        <v>3614</v>
      </c>
    </row>
    <row r="25" spans="1:5" ht="15">
      <c r="A25" s="19"/>
      <c r="B25" s="19"/>
      <c r="C25" s="19"/>
      <c r="D25" s="19"/>
      <c r="E25" s="19"/>
    </row>
    <row r="26" spans="1:5" s="17" customFormat="1" ht="19.5" customHeight="1">
      <c r="A26" s="47" t="s">
        <v>39</v>
      </c>
      <c r="B26" s="47"/>
      <c r="C26" s="47"/>
      <c r="D26" s="47"/>
      <c r="E26" s="47"/>
    </row>
    <row r="27" spans="1:5" ht="15.75">
      <c r="A27" s="9" t="s">
        <v>1</v>
      </c>
      <c r="B27" s="10" t="s">
        <v>19</v>
      </c>
      <c r="C27" s="10" t="s">
        <v>2</v>
      </c>
      <c r="D27" s="10" t="s">
        <v>20</v>
      </c>
      <c r="E27" s="10" t="s">
        <v>21</v>
      </c>
    </row>
    <row r="28" spans="1:5" ht="20.25" customHeight="1">
      <c r="A28" s="11">
        <v>1</v>
      </c>
      <c r="B28" s="20"/>
      <c r="C28" s="11"/>
      <c r="D28" s="20"/>
      <c r="E28" s="21"/>
    </row>
    <row r="29" spans="1:5" ht="17.25" customHeight="1">
      <c r="A29" s="11">
        <v>2</v>
      </c>
      <c r="B29" s="12"/>
      <c r="C29" s="20"/>
      <c r="D29" s="22"/>
      <c r="E29" s="21"/>
    </row>
    <row r="30" spans="1:5" ht="14.25">
      <c r="A30" s="11">
        <v>3</v>
      </c>
      <c r="B30" s="13"/>
      <c r="C30" s="11"/>
      <c r="D30" s="11"/>
      <c r="E30" s="11"/>
    </row>
    <row r="31" spans="1:5" ht="15">
      <c r="A31" s="14"/>
      <c r="B31" s="14" t="s">
        <v>25</v>
      </c>
      <c r="C31" s="14"/>
      <c r="D31" s="14"/>
      <c r="E31" s="14">
        <f>SUM(E28:E30)</f>
        <v>0</v>
      </c>
    </row>
    <row r="32" spans="1:5" s="16" customFormat="1" ht="15">
      <c r="A32" s="15"/>
      <c r="B32" s="15"/>
      <c r="C32" s="15"/>
      <c r="D32" s="15"/>
      <c r="E32" s="15"/>
    </row>
    <row r="33" spans="1:5" s="17" customFormat="1" ht="18">
      <c r="A33" s="47" t="s">
        <v>40</v>
      </c>
      <c r="B33" s="47"/>
      <c r="C33" s="47"/>
      <c r="D33" s="47"/>
      <c r="E33" s="47"/>
    </row>
    <row r="34" spans="1:5" ht="15.75">
      <c r="A34" s="9" t="s">
        <v>1</v>
      </c>
      <c r="B34" s="10" t="s">
        <v>19</v>
      </c>
      <c r="C34" s="10" t="s">
        <v>2</v>
      </c>
      <c r="D34" s="10" t="s">
        <v>20</v>
      </c>
      <c r="E34" s="10" t="s">
        <v>21</v>
      </c>
    </row>
    <row r="35" spans="1:5" ht="29.25" customHeight="1">
      <c r="A35" s="11">
        <v>1</v>
      </c>
      <c r="B35" s="20" t="s">
        <v>41</v>
      </c>
      <c r="C35" s="11" t="s">
        <v>23</v>
      </c>
      <c r="D35" s="12" t="s">
        <v>42</v>
      </c>
      <c r="E35" s="11">
        <f>3736.75</f>
        <v>3736.75</v>
      </c>
    </row>
    <row r="36" spans="1:5" ht="29.25" customHeight="1">
      <c r="A36" s="11">
        <v>2</v>
      </c>
      <c r="B36" s="12" t="s">
        <v>43</v>
      </c>
      <c r="C36" s="11" t="s">
        <v>23</v>
      </c>
      <c r="D36" s="11" t="s">
        <v>44</v>
      </c>
      <c r="E36" s="11">
        <f>15498.65</f>
        <v>15498.65</v>
      </c>
    </row>
    <row r="37" spans="1:5" ht="61.5" customHeight="1">
      <c r="A37" s="11">
        <v>3</v>
      </c>
      <c r="B37" s="12" t="s">
        <v>45</v>
      </c>
      <c r="C37" s="20" t="s">
        <v>23</v>
      </c>
      <c r="D37" s="21"/>
      <c r="E37" s="21">
        <f>4848.48</f>
        <v>4848.48</v>
      </c>
    </row>
    <row r="38" spans="1:5" ht="14.25">
      <c r="A38" s="11">
        <v>4</v>
      </c>
      <c r="B38" s="13"/>
      <c r="C38" s="11"/>
      <c r="D38" s="11"/>
      <c r="E38" s="11"/>
    </row>
    <row r="39" spans="1:5" ht="15">
      <c r="A39" s="14"/>
      <c r="B39" s="14" t="s">
        <v>25</v>
      </c>
      <c r="C39" s="14"/>
      <c r="D39" s="14"/>
      <c r="E39" s="14">
        <f>SUM(E35:E38)</f>
        <v>24083.88</v>
      </c>
    </row>
    <row r="41" spans="1:5" s="17" customFormat="1" ht="16.5" customHeight="1">
      <c r="A41" s="48" t="s">
        <v>46</v>
      </c>
      <c r="B41" s="48"/>
      <c r="C41" s="48"/>
      <c r="D41" s="48"/>
      <c r="E41" s="48"/>
    </row>
    <row r="42" spans="1:5" ht="15.75">
      <c r="A42" s="9" t="s">
        <v>1</v>
      </c>
      <c r="B42" s="10" t="s">
        <v>19</v>
      </c>
      <c r="C42" s="10" t="s">
        <v>2</v>
      </c>
      <c r="D42" s="10" t="s">
        <v>20</v>
      </c>
      <c r="E42" s="10" t="s">
        <v>21</v>
      </c>
    </row>
    <row r="43" spans="1:5" ht="14.25">
      <c r="A43" s="11">
        <v>1</v>
      </c>
      <c r="B43" s="23"/>
      <c r="C43" s="20" t="s">
        <v>23</v>
      </c>
      <c r="D43" s="11"/>
      <c r="E43" s="11"/>
    </row>
    <row r="44" spans="1:5" ht="15">
      <c r="A44" s="14"/>
      <c r="B44" s="14" t="s">
        <v>25</v>
      </c>
      <c r="C44" s="14"/>
      <c r="D44" s="14"/>
      <c r="E44" s="14">
        <f>E43</f>
        <v>0</v>
      </c>
    </row>
    <row r="45" spans="1:5" ht="15">
      <c r="A45" s="15"/>
      <c r="B45" s="15"/>
      <c r="C45" s="15"/>
      <c r="D45" s="15"/>
      <c r="E45" s="15"/>
    </row>
    <row r="46" spans="1:5" s="17" customFormat="1" ht="18">
      <c r="A46" s="47" t="s">
        <v>47</v>
      </c>
      <c r="B46" s="47"/>
      <c r="C46" s="47"/>
      <c r="D46" s="47"/>
      <c r="E46" s="47"/>
    </row>
    <row r="47" spans="1:5" ht="15.75">
      <c r="A47" s="9" t="s">
        <v>1</v>
      </c>
      <c r="B47" s="10" t="s">
        <v>19</v>
      </c>
      <c r="C47" s="10" t="s">
        <v>2</v>
      </c>
      <c r="D47" s="10" t="s">
        <v>20</v>
      </c>
      <c r="E47" s="10" t="s">
        <v>21</v>
      </c>
    </row>
    <row r="48" spans="1:5" ht="14.25">
      <c r="A48" s="11">
        <v>1</v>
      </c>
      <c r="B48" s="12"/>
      <c r="C48" s="20"/>
      <c r="D48" s="20"/>
      <c r="E48" s="21"/>
    </row>
    <row r="49" spans="1:5" ht="14.25">
      <c r="A49" s="11">
        <v>2</v>
      </c>
      <c r="B49" s="12"/>
      <c r="C49" s="11"/>
      <c r="D49" s="12"/>
      <c r="E49" s="11"/>
    </row>
    <row r="50" spans="1:5" ht="14.25">
      <c r="A50" s="11">
        <v>3</v>
      </c>
      <c r="B50" s="12"/>
      <c r="C50" s="11" t="s">
        <v>23</v>
      </c>
      <c r="D50" s="12"/>
      <c r="E50" s="11"/>
    </row>
    <row r="51" spans="1:5" ht="15">
      <c r="A51" s="14"/>
      <c r="B51" s="14" t="s">
        <v>25</v>
      </c>
      <c r="C51" s="14"/>
      <c r="D51" s="14"/>
      <c r="E51" s="14">
        <f>E48+E49+E50</f>
        <v>0</v>
      </c>
    </row>
    <row r="52" spans="1:5" ht="15">
      <c r="A52" s="15"/>
      <c r="B52" s="15"/>
      <c r="C52" s="15"/>
      <c r="D52" s="15"/>
      <c r="E52" s="15"/>
    </row>
    <row r="53" spans="1:5" s="17" customFormat="1" ht="18">
      <c r="A53" s="47" t="s">
        <v>48</v>
      </c>
      <c r="B53" s="47"/>
      <c r="C53" s="47"/>
      <c r="D53" s="47"/>
      <c r="E53" s="47"/>
    </row>
    <row r="54" spans="1:5" ht="15.75">
      <c r="A54" s="9" t="s">
        <v>1</v>
      </c>
      <c r="B54" s="10" t="s">
        <v>19</v>
      </c>
      <c r="C54" s="10" t="s">
        <v>2</v>
      </c>
      <c r="D54" s="10" t="s">
        <v>20</v>
      </c>
      <c r="E54" s="10" t="s">
        <v>21</v>
      </c>
    </row>
    <row r="55" spans="1:5" ht="28.5">
      <c r="A55" s="11">
        <v>1</v>
      </c>
      <c r="B55" s="13" t="s">
        <v>49</v>
      </c>
      <c r="C55" s="11" t="s">
        <v>23</v>
      </c>
      <c r="D55" s="11"/>
      <c r="E55" s="11">
        <v>26952.9</v>
      </c>
    </row>
    <row r="56" spans="1:5" ht="69.75" customHeight="1">
      <c r="A56" s="11">
        <v>2</v>
      </c>
      <c r="B56" s="12" t="s">
        <v>50</v>
      </c>
      <c r="C56" s="11" t="s">
        <v>23</v>
      </c>
      <c r="D56" s="12" t="s">
        <v>51</v>
      </c>
      <c r="E56" s="11">
        <v>2471.88</v>
      </c>
    </row>
    <row r="57" spans="1:5" ht="15">
      <c r="A57" s="14"/>
      <c r="B57" s="14" t="s">
        <v>25</v>
      </c>
      <c r="C57" s="14"/>
      <c r="D57" s="14"/>
      <c r="E57" s="14">
        <f>E55+E56</f>
        <v>29424.780000000002</v>
      </c>
    </row>
    <row r="58" spans="1:5" ht="15">
      <c r="A58" s="24"/>
      <c r="B58" s="24"/>
      <c r="C58" s="24"/>
      <c r="D58" s="24"/>
      <c r="E58" s="24"/>
    </row>
    <row r="59" spans="1:5" s="17" customFormat="1" ht="18">
      <c r="A59" s="47" t="s">
        <v>52</v>
      </c>
      <c r="B59" s="47"/>
      <c r="C59" s="47"/>
      <c r="D59" s="47"/>
      <c r="E59" s="47"/>
    </row>
    <row r="60" spans="1:5" ht="15.75">
      <c r="A60" s="9" t="s">
        <v>1</v>
      </c>
      <c r="B60" s="10" t="s">
        <v>19</v>
      </c>
      <c r="C60" s="10" t="s">
        <v>2</v>
      </c>
      <c r="D60" s="10" t="s">
        <v>20</v>
      </c>
      <c r="E60" s="10" t="s">
        <v>21</v>
      </c>
    </row>
    <row r="61" spans="1:5" ht="38.25" customHeight="1">
      <c r="A61" s="11">
        <v>1</v>
      </c>
      <c r="B61" s="12" t="s">
        <v>29</v>
      </c>
      <c r="C61" s="11" t="s">
        <v>23</v>
      </c>
      <c r="D61" s="12" t="s">
        <v>53</v>
      </c>
      <c r="E61" s="11">
        <v>4976.4</v>
      </c>
    </row>
    <row r="62" spans="1:5" ht="34.5" customHeight="1">
      <c r="A62" s="11">
        <v>2</v>
      </c>
      <c r="B62" s="12" t="s">
        <v>29</v>
      </c>
      <c r="C62" s="11" t="s">
        <v>23</v>
      </c>
      <c r="D62" s="12" t="s">
        <v>54</v>
      </c>
      <c r="E62" s="11">
        <v>5428.8</v>
      </c>
    </row>
    <row r="63" spans="1:5" ht="17.25" customHeight="1">
      <c r="A63" s="11">
        <v>3</v>
      </c>
      <c r="B63" s="23"/>
      <c r="C63" s="11" t="s">
        <v>23</v>
      </c>
      <c r="D63" s="11"/>
      <c r="E63" s="11"/>
    </row>
    <row r="64" spans="1:5" ht="14.25">
      <c r="A64" s="11"/>
      <c r="B64" s="13"/>
      <c r="C64" s="11"/>
      <c r="D64" s="11"/>
      <c r="E64" s="11"/>
    </row>
    <row r="65" spans="1:5" ht="15">
      <c r="A65" s="14"/>
      <c r="B65" s="14" t="s">
        <v>25</v>
      </c>
      <c r="C65" s="14"/>
      <c r="D65" s="14"/>
      <c r="E65" s="14">
        <f>SUM(E61:E64)</f>
        <v>10405.2</v>
      </c>
    </row>
    <row r="66" spans="1:5" ht="15">
      <c r="A66" s="24"/>
      <c r="B66" s="24"/>
      <c r="C66" s="24"/>
      <c r="D66" s="24"/>
      <c r="E66" s="24"/>
    </row>
    <row r="67" spans="1:5" ht="18">
      <c r="A67" s="47" t="s">
        <v>55</v>
      </c>
      <c r="B67" s="47"/>
      <c r="C67" s="47"/>
      <c r="D67" s="47"/>
      <c r="E67" s="47"/>
    </row>
    <row r="68" spans="1:5" ht="15.75">
      <c r="A68" s="9" t="s">
        <v>1</v>
      </c>
      <c r="B68" s="10" t="s">
        <v>19</v>
      </c>
      <c r="C68" s="10" t="s">
        <v>2</v>
      </c>
      <c r="D68" s="10" t="s">
        <v>20</v>
      </c>
      <c r="E68" s="10" t="s">
        <v>21</v>
      </c>
    </row>
    <row r="69" spans="1:5" ht="28.5">
      <c r="A69" s="11">
        <v>1</v>
      </c>
      <c r="B69" s="12" t="s">
        <v>56</v>
      </c>
      <c r="C69" s="11" t="s">
        <v>23</v>
      </c>
      <c r="D69" s="11"/>
      <c r="E69" s="11">
        <f>13021.29</f>
        <v>13021.29</v>
      </c>
    </row>
    <row r="70" spans="1:5" ht="28.5">
      <c r="A70" s="11">
        <v>2</v>
      </c>
      <c r="B70" s="13" t="s">
        <v>57</v>
      </c>
      <c r="C70" s="11" t="s">
        <v>23</v>
      </c>
      <c r="D70" s="11"/>
      <c r="E70" s="11">
        <f>4023.07</f>
        <v>4023.07</v>
      </c>
    </row>
    <row r="71" spans="1:5" ht="14.25">
      <c r="A71" s="11">
        <v>3</v>
      </c>
      <c r="B71" s="13"/>
      <c r="C71" s="11"/>
      <c r="D71" s="11"/>
      <c r="E71" s="11"/>
    </row>
    <row r="72" spans="1:5" ht="14.25">
      <c r="A72" s="11"/>
      <c r="B72" s="13"/>
      <c r="C72" s="11"/>
      <c r="D72" s="11"/>
      <c r="E72" s="11"/>
    </row>
    <row r="73" spans="1:5" ht="15">
      <c r="A73" s="14"/>
      <c r="B73" s="14" t="s">
        <v>25</v>
      </c>
      <c r="C73" s="14"/>
      <c r="D73" s="14"/>
      <c r="E73" s="14">
        <f>SUM(E69:E72)</f>
        <v>17044.36</v>
      </c>
    </row>
    <row r="74" spans="1:5" ht="15">
      <c r="A74" s="24"/>
      <c r="B74" s="24"/>
      <c r="C74" s="24"/>
      <c r="D74" s="24"/>
      <c r="E74" s="24"/>
    </row>
    <row r="75" spans="1:5" ht="18">
      <c r="A75" s="47" t="s">
        <v>58</v>
      </c>
      <c r="B75" s="47"/>
      <c r="C75" s="47"/>
      <c r="D75" s="47"/>
      <c r="E75" s="47"/>
    </row>
    <row r="76" spans="1:5" ht="15.75">
      <c r="A76" s="9" t="s">
        <v>1</v>
      </c>
      <c r="B76" s="10" t="s">
        <v>19</v>
      </c>
      <c r="C76" s="10" t="s">
        <v>2</v>
      </c>
      <c r="D76" s="10" t="s">
        <v>20</v>
      </c>
      <c r="E76" s="10" t="s">
        <v>21</v>
      </c>
    </row>
    <row r="77" spans="1:5" ht="56.25" customHeight="1">
      <c r="A77" s="11">
        <v>1</v>
      </c>
      <c r="B77" s="23" t="s">
        <v>59</v>
      </c>
      <c r="C77" s="11" t="s">
        <v>23</v>
      </c>
      <c r="D77" s="11"/>
      <c r="E77" s="11">
        <v>73746.26</v>
      </c>
    </row>
    <row r="78" spans="1:5" ht="42.75">
      <c r="A78" s="25">
        <v>2</v>
      </c>
      <c r="B78" s="26" t="s">
        <v>60</v>
      </c>
      <c r="C78" s="25" t="s">
        <v>23</v>
      </c>
      <c r="D78" s="25" t="s">
        <v>34</v>
      </c>
      <c r="E78" s="25">
        <v>-2020.11</v>
      </c>
    </row>
    <row r="79" spans="1:5" ht="14.25">
      <c r="A79" s="11">
        <v>3</v>
      </c>
      <c r="B79" s="13"/>
      <c r="C79" s="11"/>
      <c r="D79" s="11"/>
      <c r="E79" s="11"/>
    </row>
    <row r="80" spans="1:5" ht="14.25">
      <c r="A80" s="11"/>
      <c r="B80" s="13"/>
      <c r="C80" s="11"/>
      <c r="D80" s="11"/>
      <c r="E80" s="11"/>
    </row>
    <row r="81" spans="1:5" ht="15">
      <c r="A81" s="14"/>
      <c r="B81" s="14" t="s">
        <v>25</v>
      </c>
      <c r="C81" s="14"/>
      <c r="D81" s="14"/>
      <c r="E81" s="14">
        <f>SUM(E77:E80)</f>
        <v>71726.15</v>
      </c>
    </row>
    <row r="82" spans="1:5" ht="15">
      <c r="A82" s="24"/>
      <c r="B82" s="24"/>
      <c r="C82" s="24"/>
      <c r="D82" s="24"/>
      <c r="E82" s="24"/>
    </row>
    <row r="83" spans="1:5" ht="15">
      <c r="A83" s="27"/>
      <c r="B83" s="27" t="s">
        <v>61</v>
      </c>
      <c r="C83" s="27"/>
      <c r="D83" s="27"/>
      <c r="E83" s="27">
        <f>E6+E12+E18+E24+E31+E39+E44+E51+E57+E65+E73+E81</f>
        <v>188487.82</v>
      </c>
    </row>
    <row r="84" spans="1:5" ht="15">
      <c r="A84" s="24"/>
      <c r="B84" s="24"/>
      <c r="C84" s="24"/>
      <c r="D84" s="24"/>
      <c r="E84" s="24"/>
    </row>
    <row r="85" spans="1:5" ht="15">
      <c r="A85" s="24"/>
      <c r="B85" s="24"/>
      <c r="C85" s="24"/>
      <c r="D85" s="24"/>
      <c r="E85" s="24"/>
    </row>
    <row r="86" spans="1:5" ht="15">
      <c r="A86" s="24"/>
      <c r="B86" s="24"/>
      <c r="C86" s="24"/>
      <c r="D86" s="24"/>
      <c r="E86" s="24"/>
    </row>
    <row r="87" spans="1:5" ht="15">
      <c r="A87" s="24"/>
      <c r="B87" s="24"/>
      <c r="C87" s="24"/>
      <c r="D87" s="24"/>
      <c r="E87" s="24"/>
    </row>
    <row r="88" spans="1:5" ht="15">
      <c r="A88" s="24"/>
      <c r="B88" s="24"/>
      <c r="C88" s="24"/>
      <c r="D88" s="24"/>
      <c r="E88" s="24"/>
    </row>
    <row r="89" spans="1:5" ht="15">
      <c r="A89" s="24"/>
      <c r="B89" s="24"/>
      <c r="C89" s="24"/>
      <c r="D89" s="24"/>
      <c r="E89" s="24"/>
    </row>
    <row r="90" spans="1:5" ht="15">
      <c r="A90" s="24"/>
      <c r="B90" s="24"/>
      <c r="C90" s="24"/>
      <c r="D90" s="24"/>
      <c r="E90" s="24"/>
    </row>
    <row r="91" spans="1:5" ht="15">
      <c r="A91" s="24"/>
      <c r="B91" s="24"/>
      <c r="C91" s="24"/>
      <c r="D91" s="24"/>
      <c r="E91" s="24"/>
    </row>
  </sheetData>
  <sheetProtection selectLockedCells="1" selectUnlockedCells="1"/>
  <mergeCells count="12">
    <mergeCell ref="A41:E41"/>
    <mergeCell ref="A46:E46"/>
    <mergeCell ref="A53:E53"/>
    <mergeCell ref="A59:E59"/>
    <mergeCell ref="A67:E67"/>
    <mergeCell ref="A75:E75"/>
    <mergeCell ref="A1:E1"/>
    <mergeCell ref="A8:E8"/>
    <mergeCell ref="A14:E14"/>
    <mergeCell ref="A20:E20"/>
    <mergeCell ref="A26:E26"/>
    <mergeCell ref="A33:E33"/>
  </mergeCells>
  <printOptions/>
  <pageMargins left="0.19652777777777777" right="0.19652777777777777" top="0.4618055555555556" bottom="0.4618055555555556" header="0.19652777777777777" footer="0.19652777777777777"/>
  <pageSetup horizontalDpi="300" verticalDpi="300" orientation="portrait" paperSize="9" scale="70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109"/>
  <sheetViews>
    <sheetView zoomScale="80" zoomScaleNormal="80" zoomScalePageLayoutView="0" workbookViewId="0" topLeftCell="A88">
      <selection activeCell="E105" sqref="E105"/>
    </sheetView>
  </sheetViews>
  <sheetFormatPr defaultColWidth="11.57421875" defaultRowHeight="12.75"/>
  <cols>
    <col min="1" max="1" width="8.7109375" style="0" customWidth="1"/>
    <col min="2" max="2" width="38.421875" style="28" customWidth="1"/>
    <col min="3" max="3" width="25.7109375" style="0" customWidth="1"/>
    <col min="4" max="4" width="34.7109375" style="0" customWidth="1"/>
    <col min="5" max="5" width="20.00390625" style="0" customWidth="1"/>
  </cols>
  <sheetData>
    <row r="1" spans="1:5" ht="20.25" customHeight="1">
      <c r="A1" s="46" t="s">
        <v>18</v>
      </c>
      <c r="B1" s="46"/>
      <c r="C1" s="46"/>
      <c r="D1" s="46"/>
      <c r="E1" s="46"/>
    </row>
    <row r="2" spans="1:5" ht="15.75">
      <c r="A2" s="9" t="s">
        <v>1</v>
      </c>
      <c r="B2" s="29" t="s">
        <v>19</v>
      </c>
      <c r="C2" s="10" t="s">
        <v>2</v>
      </c>
      <c r="D2" s="10" t="s">
        <v>20</v>
      </c>
      <c r="E2" s="10" t="s">
        <v>21</v>
      </c>
    </row>
    <row r="3" spans="1:5" ht="31.5" customHeight="1">
      <c r="A3" s="11">
        <v>1</v>
      </c>
      <c r="B3" s="12" t="s">
        <v>62</v>
      </c>
      <c r="C3" s="11" t="s">
        <v>23</v>
      </c>
      <c r="D3" s="11"/>
      <c r="E3" s="11">
        <f>3853.96</f>
        <v>3853.96</v>
      </c>
    </row>
    <row r="4" spans="1:5" ht="28.5">
      <c r="A4" s="11">
        <v>2</v>
      </c>
      <c r="B4" s="12" t="s">
        <v>63</v>
      </c>
      <c r="C4" s="11" t="s">
        <v>23</v>
      </c>
      <c r="D4" s="11"/>
      <c r="E4" s="11">
        <f>4000.28</f>
        <v>4000.28</v>
      </c>
    </row>
    <row r="5" spans="1:5" ht="14.25">
      <c r="A5" s="11">
        <v>3</v>
      </c>
      <c r="B5" s="12" t="s">
        <v>64</v>
      </c>
      <c r="C5" s="11" t="s">
        <v>23</v>
      </c>
      <c r="D5" s="11" t="s">
        <v>65</v>
      </c>
      <c r="E5" s="11">
        <f>1387.56</f>
        <v>1387.56</v>
      </c>
    </row>
    <row r="6" spans="1:5" ht="14.25">
      <c r="A6" s="11"/>
      <c r="B6" s="12"/>
      <c r="C6" s="11" t="s">
        <v>23</v>
      </c>
      <c r="D6" s="11"/>
      <c r="E6" s="11"/>
    </row>
    <row r="7" spans="1:5" ht="15">
      <c r="A7" s="14"/>
      <c r="B7" s="30" t="s">
        <v>25</v>
      </c>
      <c r="C7" s="14"/>
      <c r="D7" s="14"/>
      <c r="E7" s="14">
        <f>E3+E4+E5+E6</f>
        <v>9241.8</v>
      </c>
    </row>
    <row r="8" spans="1:5" ht="12.75">
      <c r="A8" s="31"/>
      <c r="B8" s="32"/>
      <c r="C8" s="31"/>
      <c r="D8" s="31"/>
      <c r="E8" s="31"/>
    </row>
    <row r="9" spans="1:5" ht="17.25" customHeight="1">
      <c r="A9" s="33"/>
      <c r="B9" s="49" t="s">
        <v>66</v>
      </c>
      <c r="C9" s="49"/>
      <c r="D9" s="49"/>
      <c r="E9" s="49"/>
    </row>
    <row r="10" spans="1:5" ht="15.75">
      <c r="A10" s="9" t="s">
        <v>1</v>
      </c>
      <c r="B10" s="29" t="s">
        <v>19</v>
      </c>
      <c r="C10" s="10" t="s">
        <v>2</v>
      </c>
      <c r="D10" s="10" t="s">
        <v>20</v>
      </c>
      <c r="E10" s="10" t="s">
        <v>21</v>
      </c>
    </row>
    <row r="11" spans="1:5" ht="31.5" customHeight="1">
      <c r="A11" s="11">
        <v>1</v>
      </c>
      <c r="B11" s="12" t="s">
        <v>64</v>
      </c>
      <c r="C11" s="11" t="s">
        <v>23</v>
      </c>
      <c r="D11" s="11" t="s">
        <v>65</v>
      </c>
      <c r="E11" s="11">
        <f>1387.56</f>
        <v>1387.56</v>
      </c>
    </row>
    <row r="12" spans="1:5" ht="28.5">
      <c r="A12" s="11">
        <v>2</v>
      </c>
      <c r="B12" s="12" t="s">
        <v>67</v>
      </c>
      <c r="C12" s="11" t="s">
        <v>23</v>
      </c>
      <c r="D12" s="11"/>
      <c r="E12" s="11">
        <f>7266.85</f>
        <v>7266.85</v>
      </c>
    </row>
    <row r="13" spans="1:5" ht="28.5">
      <c r="A13" s="11">
        <v>3</v>
      </c>
      <c r="B13" s="12" t="s">
        <v>68</v>
      </c>
      <c r="C13" s="11" t="s">
        <v>23</v>
      </c>
      <c r="D13" s="12" t="s">
        <v>69</v>
      </c>
      <c r="E13" s="11">
        <f>568.35</f>
        <v>568.35</v>
      </c>
    </row>
    <row r="14" spans="1:5" ht="28.5">
      <c r="A14" s="11">
        <v>4</v>
      </c>
      <c r="B14" s="12" t="s">
        <v>70</v>
      </c>
      <c r="C14" s="11" t="s">
        <v>23</v>
      </c>
      <c r="D14" s="13" t="s">
        <v>71</v>
      </c>
      <c r="E14" s="11">
        <f>590.6</f>
        <v>590.6</v>
      </c>
    </row>
    <row r="15" spans="1:5" ht="15">
      <c r="A15" s="14"/>
      <c r="B15" s="30" t="s">
        <v>25</v>
      </c>
      <c r="C15" s="14"/>
      <c r="D15" s="14"/>
      <c r="E15" s="14">
        <f>E11+E12+E13+E14</f>
        <v>9813.36</v>
      </c>
    </row>
    <row r="16" spans="1:5" ht="12.75">
      <c r="A16" s="31"/>
      <c r="B16" s="32"/>
      <c r="C16" s="31"/>
      <c r="D16" s="31"/>
      <c r="E16" s="31"/>
    </row>
    <row r="17" spans="1:5" s="17" customFormat="1" ht="18">
      <c r="A17" s="50" t="s">
        <v>31</v>
      </c>
      <c r="B17" s="50"/>
      <c r="C17" s="50"/>
      <c r="D17" s="50"/>
      <c r="E17" s="50"/>
    </row>
    <row r="18" spans="1:5" ht="15.75">
      <c r="A18" s="9" t="s">
        <v>1</v>
      </c>
      <c r="B18" s="29" t="s">
        <v>19</v>
      </c>
      <c r="C18" s="10" t="s">
        <v>2</v>
      </c>
      <c r="D18" s="10" t="s">
        <v>20</v>
      </c>
      <c r="E18" s="10" t="s">
        <v>21</v>
      </c>
    </row>
    <row r="19" spans="1:5" ht="36" customHeight="1">
      <c r="A19" s="11">
        <v>1</v>
      </c>
      <c r="B19" s="12" t="s">
        <v>68</v>
      </c>
      <c r="C19" s="11" t="s">
        <v>23</v>
      </c>
      <c r="D19" s="11" t="s">
        <v>72</v>
      </c>
      <c r="E19" s="11">
        <f>539.53</f>
        <v>539.53</v>
      </c>
    </row>
    <row r="20" spans="1:5" ht="20.25" customHeight="1">
      <c r="A20" s="11">
        <v>2</v>
      </c>
      <c r="B20" s="12" t="s">
        <v>64</v>
      </c>
      <c r="C20" s="11" t="s">
        <v>23</v>
      </c>
      <c r="D20" s="11" t="s">
        <v>65</v>
      </c>
      <c r="E20" s="11">
        <f>1387.56</f>
        <v>1387.56</v>
      </c>
    </row>
    <row r="21" spans="1:5" ht="14.25">
      <c r="A21" s="11">
        <v>3</v>
      </c>
      <c r="B21" s="20"/>
      <c r="C21" s="20"/>
      <c r="D21" s="21"/>
      <c r="E21" s="21"/>
    </row>
    <row r="22" spans="1:5" ht="14.25">
      <c r="A22" s="11">
        <v>4</v>
      </c>
      <c r="B22" s="20"/>
      <c r="C22" s="20"/>
      <c r="D22" s="21"/>
      <c r="E22" s="21"/>
    </row>
    <row r="23" spans="1:5" ht="14.25">
      <c r="A23" s="11">
        <v>5</v>
      </c>
      <c r="B23" s="20"/>
      <c r="C23" s="20"/>
      <c r="D23" s="21"/>
      <c r="E23" s="21"/>
    </row>
    <row r="24" spans="1:5" ht="15">
      <c r="A24" s="14"/>
      <c r="B24" s="30" t="s">
        <v>25</v>
      </c>
      <c r="C24" s="14"/>
      <c r="D24" s="14"/>
      <c r="E24" s="14">
        <f>E20+E23+E21+E22+E19</f>
        <v>1927.09</v>
      </c>
    </row>
    <row r="25" spans="1:5" s="17" customFormat="1" ht="18">
      <c r="A25" s="50" t="s">
        <v>73</v>
      </c>
      <c r="B25" s="50"/>
      <c r="C25" s="50"/>
      <c r="D25" s="50"/>
      <c r="E25" s="50"/>
    </row>
    <row r="26" spans="1:5" ht="15.75">
      <c r="A26" s="9" t="s">
        <v>1</v>
      </c>
      <c r="B26" s="29" t="s">
        <v>19</v>
      </c>
      <c r="C26" s="10" t="s">
        <v>2</v>
      </c>
      <c r="D26" s="10" t="s">
        <v>20</v>
      </c>
      <c r="E26" s="10" t="s">
        <v>21</v>
      </c>
    </row>
    <row r="27" spans="1:5" ht="21" customHeight="1">
      <c r="A27" s="11">
        <v>1</v>
      </c>
      <c r="B27" s="12" t="s">
        <v>64</v>
      </c>
      <c r="C27" s="11" t="s">
        <v>23</v>
      </c>
      <c r="D27" s="11" t="s">
        <v>65</v>
      </c>
      <c r="E27" s="11">
        <f>1387.56</f>
        <v>1387.56</v>
      </c>
    </row>
    <row r="28" spans="1:5" ht="28.5">
      <c r="A28" s="11">
        <v>2</v>
      </c>
      <c r="B28" s="20" t="s">
        <v>74</v>
      </c>
      <c r="C28" s="20" t="s">
        <v>23</v>
      </c>
      <c r="D28" s="20" t="s">
        <v>75</v>
      </c>
      <c r="E28" s="21">
        <v>539.69</v>
      </c>
    </row>
    <row r="29" spans="1:5" ht="14.25">
      <c r="A29" s="11">
        <v>3</v>
      </c>
      <c r="B29" s="12"/>
      <c r="C29" s="20"/>
      <c r="D29" s="21"/>
      <c r="E29" s="21"/>
    </row>
    <row r="30" spans="1:5" ht="14.25">
      <c r="A30" s="11">
        <v>4</v>
      </c>
      <c r="B30" s="20"/>
      <c r="C30" s="20"/>
      <c r="D30" s="21"/>
      <c r="E30" s="21"/>
    </row>
    <row r="31" spans="1:5" ht="14.25">
      <c r="A31" s="11">
        <v>5</v>
      </c>
      <c r="B31" s="20"/>
      <c r="C31" s="20"/>
      <c r="D31" s="21"/>
      <c r="E31" s="21"/>
    </row>
    <row r="32" spans="1:5" ht="15">
      <c r="A32" s="14"/>
      <c r="B32" s="30" t="s">
        <v>25</v>
      </c>
      <c r="C32" s="14"/>
      <c r="D32" s="14"/>
      <c r="E32" s="14">
        <f>E28+E31+E29+E30+E27</f>
        <v>1927.25</v>
      </c>
    </row>
    <row r="34" spans="1:5" s="17" customFormat="1" ht="18">
      <c r="A34" s="50" t="s">
        <v>39</v>
      </c>
      <c r="B34" s="50"/>
      <c r="C34" s="50"/>
      <c r="D34" s="50"/>
      <c r="E34" s="50"/>
    </row>
    <row r="35" spans="1:5" ht="15.75">
      <c r="A35" s="9" t="s">
        <v>1</v>
      </c>
      <c r="B35" s="29" t="s">
        <v>19</v>
      </c>
      <c r="C35" s="10" t="s">
        <v>2</v>
      </c>
      <c r="D35" s="10" t="s">
        <v>20</v>
      </c>
      <c r="E35" s="10" t="s">
        <v>21</v>
      </c>
    </row>
    <row r="36" spans="1:5" ht="19.5" customHeight="1">
      <c r="A36" s="11">
        <v>1</v>
      </c>
      <c r="B36" s="12" t="s">
        <v>64</v>
      </c>
      <c r="C36" s="11" t="s">
        <v>23</v>
      </c>
      <c r="D36" s="11" t="s">
        <v>65</v>
      </c>
      <c r="E36" s="11">
        <f>1387.56</f>
        <v>1387.56</v>
      </c>
    </row>
    <row r="37" spans="1:5" ht="20.25" customHeight="1">
      <c r="A37" s="11">
        <v>2</v>
      </c>
      <c r="B37" s="12" t="s">
        <v>76</v>
      </c>
      <c r="C37" s="11" t="s">
        <v>23</v>
      </c>
      <c r="D37" s="11" t="s">
        <v>77</v>
      </c>
      <c r="E37" s="11">
        <v>2634.25</v>
      </c>
    </row>
    <row r="38" spans="1:5" ht="57.75" customHeight="1">
      <c r="A38" s="11">
        <v>3</v>
      </c>
      <c r="B38" s="12" t="s">
        <v>78</v>
      </c>
      <c r="C38" s="20" t="s">
        <v>23</v>
      </c>
      <c r="D38" s="21"/>
      <c r="E38" s="21">
        <v>1189.31</v>
      </c>
    </row>
    <row r="39" spans="1:5" ht="28.5">
      <c r="A39" s="11">
        <v>4</v>
      </c>
      <c r="B39" s="20" t="s">
        <v>79</v>
      </c>
      <c r="C39" s="20" t="s">
        <v>23</v>
      </c>
      <c r="D39" s="22" t="s">
        <v>80</v>
      </c>
      <c r="E39" s="21">
        <v>1524.86</v>
      </c>
    </row>
    <row r="40" spans="1:5" ht="42.75">
      <c r="A40" s="11">
        <v>5</v>
      </c>
      <c r="B40" s="34" t="s">
        <v>81</v>
      </c>
      <c r="C40" s="20" t="s">
        <v>23</v>
      </c>
      <c r="D40" s="21"/>
      <c r="E40" s="21">
        <v>7125.22</v>
      </c>
    </row>
    <row r="41" spans="1:5" ht="15">
      <c r="A41" s="14"/>
      <c r="B41" s="30" t="s">
        <v>25</v>
      </c>
      <c r="C41" s="14"/>
      <c r="D41" s="14"/>
      <c r="E41" s="14">
        <f>E37+E40+E38+E39+E36</f>
        <v>13861.2</v>
      </c>
    </row>
    <row r="43" spans="1:5" ht="18">
      <c r="A43" s="51" t="s">
        <v>82</v>
      </c>
      <c r="B43" s="51"/>
      <c r="C43" s="51"/>
      <c r="D43" s="51"/>
      <c r="E43" s="51"/>
    </row>
    <row r="44" spans="1:5" ht="15.75">
      <c r="A44" s="9" t="s">
        <v>1</v>
      </c>
      <c r="B44" s="29" t="s">
        <v>19</v>
      </c>
      <c r="C44" s="10" t="s">
        <v>2</v>
      </c>
      <c r="D44" s="10" t="s">
        <v>20</v>
      </c>
      <c r="E44" s="10" t="s">
        <v>21</v>
      </c>
    </row>
    <row r="45" spans="1:5" ht="16.5" customHeight="1">
      <c r="A45" s="11">
        <v>1</v>
      </c>
      <c r="B45" s="12" t="s">
        <v>64</v>
      </c>
      <c r="C45" s="11" t="s">
        <v>23</v>
      </c>
      <c r="D45" s="11" t="s">
        <v>65</v>
      </c>
      <c r="E45" s="11">
        <f>1387.56</f>
        <v>1387.56</v>
      </c>
    </row>
    <row r="46" spans="1:5" ht="14.25">
      <c r="A46" s="11">
        <v>2</v>
      </c>
      <c r="B46" s="20" t="s">
        <v>83</v>
      </c>
      <c r="C46" s="11" t="s">
        <v>23</v>
      </c>
      <c r="D46" s="20"/>
      <c r="E46" s="21">
        <v>8254.13</v>
      </c>
    </row>
    <row r="47" spans="1:5" ht="32.25" customHeight="1">
      <c r="A47" s="11">
        <v>3</v>
      </c>
      <c r="B47" s="12" t="s">
        <v>74</v>
      </c>
      <c r="C47" s="11" t="s">
        <v>23</v>
      </c>
      <c r="D47" s="13" t="s">
        <v>84</v>
      </c>
      <c r="E47" s="11">
        <f>671.81</f>
        <v>671.81</v>
      </c>
    </row>
    <row r="48" spans="1:5" ht="14.25">
      <c r="A48" s="11">
        <v>4</v>
      </c>
      <c r="B48" s="20"/>
      <c r="C48" s="20"/>
      <c r="D48" s="21"/>
      <c r="E48" s="21"/>
    </row>
    <row r="49" spans="1:5" ht="14.25">
      <c r="A49" s="11">
        <v>5</v>
      </c>
      <c r="B49" s="20"/>
      <c r="C49" s="20"/>
      <c r="D49" s="21"/>
      <c r="E49" s="21"/>
    </row>
    <row r="50" spans="1:5" ht="15">
      <c r="A50" s="14"/>
      <c r="B50" s="30" t="s">
        <v>25</v>
      </c>
      <c r="C50" s="14"/>
      <c r="D50" s="14"/>
      <c r="E50" s="14">
        <f>E46+E49+E47+E48+E45</f>
        <v>10313.499999999998</v>
      </c>
    </row>
    <row r="52" spans="1:5" ht="18">
      <c r="A52" s="51" t="s">
        <v>85</v>
      </c>
      <c r="B52" s="51"/>
      <c r="C52" s="51"/>
      <c r="D52" s="51"/>
      <c r="E52" s="51"/>
    </row>
    <row r="53" spans="1:5" ht="15.75">
      <c r="A53" s="9" t="s">
        <v>1</v>
      </c>
      <c r="B53" s="29" t="s">
        <v>19</v>
      </c>
      <c r="C53" s="10" t="s">
        <v>2</v>
      </c>
      <c r="D53" s="10" t="s">
        <v>20</v>
      </c>
      <c r="E53" s="10" t="s">
        <v>21</v>
      </c>
    </row>
    <row r="54" spans="1:5" ht="20.25" customHeight="1">
      <c r="A54" s="11">
        <v>1</v>
      </c>
      <c r="B54" s="12" t="s">
        <v>83</v>
      </c>
      <c r="C54" s="11" t="s">
        <v>23</v>
      </c>
      <c r="D54" s="11"/>
      <c r="E54" s="11">
        <f>8509.23</f>
        <v>8509.23</v>
      </c>
    </row>
    <row r="55" spans="1:5" ht="14.25">
      <c r="A55" s="11">
        <v>2</v>
      </c>
      <c r="B55" s="20" t="s">
        <v>86</v>
      </c>
      <c r="C55" s="11" t="s">
        <v>23</v>
      </c>
      <c r="D55" s="11" t="s">
        <v>65</v>
      </c>
      <c r="E55" s="11">
        <v>1387.56</v>
      </c>
    </row>
    <row r="56" spans="1:5" ht="14.25">
      <c r="A56" s="11">
        <v>3</v>
      </c>
      <c r="B56" s="12"/>
      <c r="C56" s="20"/>
      <c r="D56" s="21"/>
      <c r="E56" s="21"/>
    </row>
    <row r="57" spans="1:5" ht="14.25">
      <c r="A57" s="11">
        <v>4</v>
      </c>
      <c r="B57" s="20"/>
      <c r="C57" s="20" t="s">
        <v>23</v>
      </c>
      <c r="D57" s="21"/>
      <c r="E57" s="21"/>
    </row>
    <row r="58" spans="1:5" ht="14.25">
      <c r="A58" s="11">
        <v>5</v>
      </c>
      <c r="B58" s="20"/>
      <c r="C58" s="20"/>
      <c r="D58" s="21"/>
      <c r="E58" s="21"/>
    </row>
    <row r="59" spans="1:5" ht="15">
      <c r="A59" s="14"/>
      <c r="B59" s="30" t="s">
        <v>25</v>
      </c>
      <c r="C59" s="14"/>
      <c r="D59" s="14"/>
      <c r="E59" s="14">
        <f>E55+E58+E56+E57+E54</f>
        <v>9896.789999999999</v>
      </c>
    </row>
    <row r="61" spans="1:5" ht="18">
      <c r="A61" s="51" t="s">
        <v>87</v>
      </c>
      <c r="B61" s="51"/>
      <c r="C61" s="51"/>
      <c r="D61" s="51"/>
      <c r="E61" s="51"/>
    </row>
    <row r="62" spans="1:5" ht="15.75">
      <c r="A62" s="9" t="s">
        <v>1</v>
      </c>
      <c r="B62" s="29" t="s">
        <v>19</v>
      </c>
      <c r="C62" s="10" t="s">
        <v>2</v>
      </c>
      <c r="D62" s="10" t="s">
        <v>20</v>
      </c>
      <c r="E62" s="10" t="s">
        <v>21</v>
      </c>
    </row>
    <row r="63" spans="1:5" ht="30.75" customHeight="1">
      <c r="A63" s="11">
        <v>1</v>
      </c>
      <c r="B63" s="12" t="s">
        <v>88</v>
      </c>
      <c r="C63" s="11" t="s">
        <v>23</v>
      </c>
      <c r="D63" s="11" t="s">
        <v>89</v>
      </c>
      <c r="E63" s="11">
        <v>382.95</v>
      </c>
    </row>
    <row r="64" spans="1:5" ht="28.5">
      <c r="A64" s="11">
        <v>2</v>
      </c>
      <c r="B64" s="12" t="s">
        <v>88</v>
      </c>
      <c r="C64" s="11" t="s">
        <v>23</v>
      </c>
      <c r="D64" s="11" t="s">
        <v>90</v>
      </c>
      <c r="E64" s="11">
        <v>266.5</v>
      </c>
    </row>
    <row r="65" spans="1:5" ht="19.5" customHeight="1">
      <c r="A65" s="11">
        <v>3</v>
      </c>
      <c r="B65" s="20" t="s">
        <v>86</v>
      </c>
      <c r="C65" s="20" t="s">
        <v>23</v>
      </c>
      <c r="D65" s="21" t="s">
        <v>65</v>
      </c>
      <c r="E65" s="11">
        <v>1387.56</v>
      </c>
    </row>
    <row r="66" spans="1:5" ht="14.25">
      <c r="A66" s="11">
        <v>4</v>
      </c>
      <c r="B66" s="20"/>
      <c r="C66" s="20"/>
      <c r="D66" s="21"/>
      <c r="E66" s="21"/>
    </row>
    <row r="67" spans="1:5" ht="14.25">
      <c r="A67" s="11">
        <v>5</v>
      </c>
      <c r="B67" s="20"/>
      <c r="C67" s="20"/>
      <c r="D67" s="21"/>
      <c r="E67" s="21"/>
    </row>
    <row r="68" spans="1:5" ht="15">
      <c r="A68" s="14"/>
      <c r="B68" s="30" t="s">
        <v>25</v>
      </c>
      <c r="C68" s="14"/>
      <c r="D68" s="14"/>
      <c r="E68" s="14">
        <f>E64+E67+E65+E66+E63</f>
        <v>2037.01</v>
      </c>
    </row>
    <row r="70" spans="1:5" ht="18">
      <c r="A70" s="51" t="s">
        <v>48</v>
      </c>
      <c r="B70" s="51"/>
      <c r="C70" s="51"/>
      <c r="D70" s="51"/>
      <c r="E70" s="51"/>
    </row>
    <row r="71" spans="1:5" ht="15.75">
      <c r="A71" s="9" t="s">
        <v>1</v>
      </c>
      <c r="B71" s="29" t="s">
        <v>19</v>
      </c>
      <c r="C71" s="10" t="s">
        <v>2</v>
      </c>
      <c r="D71" s="10" t="s">
        <v>20</v>
      </c>
      <c r="E71" s="10" t="s">
        <v>21</v>
      </c>
    </row>
    <row r="72" spans="1:5" ht="19.5" customHeight="1">
      <c r="A72" s="11">
        <v>1</v>
      </c>
      <c r="B72" s="23" t="s">
        <v>83</v>
      </c>
      <c r="C72" s="11" t="s">
        <v>23</v>
      </c>
      <c r="D72" s="11"/>
      <c r="E72" s="11">
        <v>6900.49</v>
      </c>
    </row>
    <row r="73" spans="1:5" ht="14.25">
      <c r="A73" s="11">
        <v>2</v>
      </c>
      <c r="B73" s="20" t="s">
        <v>86</v>
      </c>
      <c r="C73" s="20" t="s">
        <v>23</v>
      </c>
      <c r="D73" s="20" t="s">
        <v>65</v>
      </c>
      <c r="E73" s="11">
        <v>1387.56</v>
      </c>
    </row>
    <row r="74" spans="1:5" ht="14.25">
      <c r="A74" s="11">
        <v>3</v>
      </c>
      <c r="B74" s="12"/>
      <c r="C74" s="20" t="s">
        <v>23</v>
      </c>
      <c r="D74" s="21"/>
      <c r="E74" s="21"/>
    </row>
    <row r="75" spans="1:5" ht="14.25">
      <c r="A75" s="11">
        <v>4</v>
      </c>
      <c r="B75" s="20"/>
      <c r="C75" s="20"/>
      <c r="D75" s="21"/>
      <c r="E75" s="21"/>
    </row>
    <row r="76" spans="1:5" ht="14.25">
      <c r="A76" s="11">
        <v>5</v>
      </c>
      <c r="B76" s="20"/>
      <c r="C76" s="20"/>
      <c r="D76" s="21"/>
      <c r="E76" s="21"/>
    </row>
    <row r="77" spans="1:5" ht="15">
      <c r="A77" s="14"/>
      <c r="B77" s="30" t="s">
        <v>25</v>
      </c>
      <c r="C77" s="14"/>
      <c r="D77" s="14"/>
      <c r="E77" s="14">
        <f>E73+E76+E74+E75+E72</f>
        <v>8288.05</v>
      </c>
    </row>
    <row r="79" spans="1:5" ht="18">
      <c r="A79" s="51" t="s">
        <v>52</v>
      </c>
      <c r="B79" s="51"/>
      <c r="C79" s="51"/>
      <c r="D79" s="51"/>
      <c r="E79" s="51"/>
    </row>
    <row r="80" spans="1:5" ht="15.75">
      <c r="A80" s="9" t="s">
        <v>1</v>
      </c>
      <c r="B80" s="29" t="s">
        <v>19</v>
      </c>
      <c r="C80" s="10" t="s">
        <v>2</v>
      </c>
      <c r="D80" s="10" t="s">
        <v>20</v>
      </c>
      <c r="E80" s="10" t="s">
        <v>21</v>
      </c>
    </row>
    <row r="81" spans="1:5" ht="19.5" customHeight="1">
      <c r="A81" s="11">
        <v>1</v>
      </c>
      <c r="B81" s="20" t="s">
        <v>86</v>
      </c>
      <c r="C81" s="20" t="s">
        <v>23</v>
      </c>
      <c r="D81" s="11" t="s">
        <v>65</v>
      </c>
      <c r="E81" s="11">
        <v>1387.56</v>
      </c>
    </row>
    <row r="82" spans="1:5" ht="28.5">
      <c r="A82" s="11">
        <v>2</v>
      </c>
      <c r="B82" s="12" t="s">
        <v>88</v>
      </c>
      <c r="C82" s="20" t="s">
        <v>23</v>
      </c>
      <c r="D82" s="20" t="s">
        <v>91</v>
      </c>
      <c r="E82" s="21">
        <v>655.74</v>
      </c>
    </row>
    <row r="83" spans="1:5" ht="28.5">
      <c r="A83" s="11">
        <v>3</v>
      </c>
      <c r="B83" s="12" t="s">
        <v>88</v>
      </c>
      <c r="C83" s="20" t="s">
        <v>23</v>
      </c>
      <c r="D83" s="21" t="s">
        <v>75</v>
      </c>
      <c r="E83" s="21">
        <v>269.33</v>
      </c>
    </row>
    <row r="84" spans="1:5" ht="28.5">
      <c r="A84" s="11">
        <v>4</v>
      </c>
      <c r="B84" s="12" t="s">
        <v>88</v>
      </c>
      <c r="C84" s="11" t="s">
        <v>23</v>
      </c>
      <c r="D84" s="11" t="s">
        <v>92</v>
      </c>
      <c r="E84" s="11">
        <v>538.44</v>
      </c>
    </row>
    <row r="85" spans="1:5" ht="14.25">
      <c r="A85" s="11">
        <v>5</v>
      </c>
      <c r="B85" s="12"/>
      <c r="C85" s="11" t="s">
        <v>23</v>
      </c>
      <c r="D85" s="11"/>
      <c r="E85" s="11"/>
    </row>
    <row r="86" spans="1:5" ht="14.25">
      <c r="A86" s="11">
        <v>6</v>
      </c>
      <c r="B86" s="12"/>
      <c r="C86" s="11" t="s">
        <v>23</v>
      </c>
      <c r="D86" s="11"/>
      <c r="E86" s="11"/>
    </row>
    <row r="87" spans="1:5" ht="15">
      <c r="A87" s="14"/>
      <c r="B87" s="30" t="s">
        <v>25</v>
      </c>
      <c r="C87" s="14"/>
      <c r="D87" s="14"/>
      <c r="E87" s="14">
        <f>SUM(E81:E86)</f>
        <v>2851.07</v>
      </c>
    </row>
    <row r="89" spans="1:5" ht="18">
      <c r="A89" s="51" t="s">
        <v>55</v>
      </c>
      <c r="B89" s="51"/>
      <c r="C89" s="51"/>
      <c r="D89" s="51"/>
      <c r="E89" s="51"/>
    </row>
    <row r="90" spans="1:5" ht="15.75">
      <c r="A90" s="9" t="s">
        <v>1</v>
      </c>
      <c r="B90" s="29" t="s">
        <v>19</v>
      </c>
      <c r="C90" s="10" t="s">
        <v>2</v>
      </c>
      <c r="D90" s="10" t="s">
        <v>20</v>
      </c>
      <c r="E90" s="10" t="s">
        <v>21</v>
      </c>
    </row>
    <row r="91" spans="1:5" ht="14.25">
      <c r="A91" s="11">
        <v>1</v>
      </c>
      <c r="B91" s="12" t="s">
        <v>64</v>
      </c>
      <c r="C91" s="11" t="s">
        <v>23</v>
      </c>
      <c r="D91" s="11" t="s">
        <v>65</v>
      </c>
      <c r="E91" s="11">
        <v>1387.56</v>
      </c>
    </row>
    <row r="92" spans="1:5" ht="29.25" customHeight="1">
      <c r="A92" s="11">
        <v>2</v>
      </c>
      <c r="B92" s="12" t="s">
        <v>88</v>
      </c>
      <c r="C92" s="11" t="s">
        <v>23</v>
      </c>
      <c r="D92" s="20" t="s">
        <v>93</v>
      </c>
      <c r="E92" s="21">
        <v>655.74</v>
      </c>
    </row>
    <row r="93" spans="1:5" ht="54" customHeight="1">
      <c r="A93" s="11">
        <v>3</v>
      </c>
      <c r="B93" s="12" t="s">
        <v>94</v>
      </c>
      <c r="C93" s="11" t="s">
        <v>23</v>
      </c>
      <c r="D93" s="21"/>
      <c r="E93" s="21">
        <f>4324.5</f>
        <v>4324.5</v>
      </c>
    </row>
    <row r="94" spans="1:5" ht="14.25">
      <c r="A94" s="35">
        <v>4</v>
      </c>
      <c r="B94" s="36"/>
      <c r="C94" s="37"/>
      <c r="D94" s="37"/>
      <c r="E94" s="38"/>
    </row>
    <row r="95" spans="1:5" ht="14.25">
      <c r="A95" s="11">
        <v>5</v>
      </c>
      <c r="B95" s="12"/>
      <c r="C95" s="20"/>
      <c r="D95" s="20"/>
      <c r="E95" s="21"/>
    </row>
    <row r="96" spans="1:5" ht="14.25">
      <c r="A96" s="11">
        <v>6</v>
      </c>
      <c r="B96" s="12"/>
      <c r="C96" s="11"/>
      <c r="D96" s="11"/>
      <c r="E96" s="11"/>
    </row>
    <row r="97" spans="1:5" ht="15">
      <c r="A97" s="14"/>
      <c r="B97" s="30" t="s">
        <v>25</v>
      </c>
      <c r="C97" s="14"/>
      <c r="D97" s="14"/>
      <c r="E97" s="14">
        <f>SUM(E91:E96)</f>
        <v>6367.8</v>
      </c>
    </row>
    <row r="99" spans="1:5" ht="18">
      <c r="A99" s="51" t="s">
        <v>58</v>
      </c>
      <c r="B99" s="51"/>
      <c r="C99" s="51"/>
      <c r="D99" s="51"/>
      <c r="E99" s="51"/>
    </row>
    <row r="100" spans="1:5" ht="15.75">
      <c r="A100" s="9" t="s">
        <v>1</v>
      </c>
      <c r="B100" s="29" t="s">
        <v>19</v>
      </c>
      <c r="C100" s="10" t="s">
        <v>2</v>
      </c>
      <c r="D100" s="10" t="s">
        <v>20</v>
      </c>
      <c r="E100" s="10" t="s">
        <v>21</v>
      </c>
    </row>
    <row r="101" spans="1:5" ht="14.25">
      <c r="A101" s="11">
        <v>1</v>
      </c>
      <c r="B101" s="12" t="s">
        <v>64</v>
      </c>
      <c r="C101" s="11" t="s">
        <v>23</v>
      </c>
      <c r="D101" s="11" t="s">
        <v>65</v>
      </c>
      <c r="E101" s="11">
        <v>1387.56</v>
      </c>
    </row>
    <row r="102" spans="1:5" ht="42.75">
      <c r="A102" s="11">
        <v>2</v>
      </c>
      <c r="B102" s="23" t="s">
        <v>95</v>
      </c>
      <c r="C102" s="11" t="s">
        <v>23</v>
      </c>
      <c r="D102" s="20"/>
      <c r="E102" s="21">
        <v>969.58</v>
      </c>
    </row>
    <row r="103" spans="1:5" ht="28.5">
      <c r="A103" s="11">
        <v>3</v>
      </c>
      <c r="B103" s="23" t="s">
        <v>50</v>
      </c>
      <c r="C103" s="11" t="s">
        <v>23</v>
      </c>
      <c r="D103" s="11" t="s">
        <v>96</v>
      </c>
      <c r="E103" s="11">
        <v>269.33</v>
      </c>
    </row>
    <row r="104" spans="1:5" ht="42.75">
      <c r="A104" s="11">
        <v>4</v>
      </c>
      <c r="B104" s="20" t="s">
        <v>97</v>
      </c>
      <c r="C104" s="20" t="s">
        <v>23</v>
      </c>
      <c r="D104" s="21" t="s">
        <v>98</v>
      </c>
      <c r="E104" s="21">
        <v>3547.17</v>
      </c>
    </row>
    <row r="105" spans="1:5" ht="14.25">
      <c r="A105" s="11">
        <v>5</v>
      </c>
      <c r="B105" s="20"/>
      <c r="C105" s="20"/>
      <c r="D105" s="21"/>
      <c r="E105" s="21"/>
    </row>
    <row r="106" spans="1:5" ht="14.25">
      <c r="A106" s="11"/>
      <c r="B106" s="20"/>
      <c r="C106" s="20"/>
      <c r="D106" s="21"/>
      <c r="E106" s="21"/>
    </row>
    <row r="107" spans="1:5" ht="15">
      <c r="A107" s="14"/>
      <c r="B107" s="30" t="s">
        <v>25</v>
      </c>
      <c r="C107" s="14"/>
      <c r="D107" s="14"/>
      <c r="E107" s="14">
        <f>E102+E105+E103+E104+E101+E106</f>
        <v>6173.639999999999</v>
      </c>
    </row>
    <row r="109" spans="1:5" ht="15">
      <c r="A109" s="27"/>
      <c r="B109" s="39" t="s">
        <v>61</v>
      </c>
      <c r="C109" s="27"/>
      <c r="D109" s="27"/>
      <c r="E109" s="27">
        <f>E7+E15+E24+E32+E41+E50+E59+E68+E77+E87+E97+E107</f>
        <v>82698.56000000001</v>
      </c>
    </row>
  </sheetData>
  <sheetProtection selectLockedCells="1" selectUnlockedCells="1"/>
  <mergeCells count="12">
    <mergeCell ref="A52:E52"/>
    <mergeCell ref="A61:E61"/>
    <mergeCell ref="A70:E70"/>
    <mergeCell ref="A79:E79"/>
    <mergeCell ref="A89:E89"/>
    <mergeCell ref="A99:E99"/>
    <mergeCell ref="A1:E1"/>
    <mergeCell ref="B9:E9"/>
    <mergeCell ref="A17:E17"/>
    <mergeCell ref="A25:E25"/>
    <mergeCell ref="A34:E34"/>
    <mergeCell ref="A43:E43"/>
  </mergeCells>
  <printOptions/>
  <pageMargins left="0.19652777777777777" right="0.19652777777777777" top="0.4618055555555556" bottom="0.4618055555555556" header="0.19652777777777777" footer="0.19652777777777777"/>
  <pageSetup horizontalDpi="300" verticalDpi="300" orientation="portrait" paperSize="9" scale="70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Админ</cp:lastModifiedBy>
  <dcterms:modified xsi:type="dcterms:W3CDTF">2020-03-11T06:29:00Z</dcterms:modified>
  <cp:category/>
  <cp:version/>
  <cp:contentType/>
  <cp:contentStatus/>
</cp:coreProperties>
</file>